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DCF Model" sheetId="2" r:id="rId6"/>
  </sheets>
  <definedNames/>
  <calcPr/>
</workbook>
</file>

<file path=xl/sharedStrings.xml><?xml version="1.0" encoding="utf-8"?>
<sst xmlns="http://schemas.openxmlformats.org/spreadsheetml/2006/main" count="76" uniqueCount="36">
  <si>
    <t>Metric</t>
  </si>
  <si>
    <t>Year 1</t>
  </si>
  <si>
    <t>Year 2</t>
  </si>
  <si>
    <t>Year 3</t>
  </si>
  <si>
    <t/>
  </si>
  <si>
    <t>DCF Assumption</t>
  </si>
  <si>
    <t>Value</t>
  </si>
  <si>
    <t>Revenue</t>
  </si>
  <si>
    <t>Base-year revenue</t>
  </si>
  <si>
    <t>EBITDA</t>
  </si>
  <si>
    <t>Revenue growth — Year 1</t>
  </si>
  <si>
    <t>EBIT</t>
  </si>
  <si>
    <t>Revenue growth — Year 2</t>
  </si>
  <si>
    <t>NOPAT</t>
  </si>
  <si>
    <t>Revenue growth — Year 3</t>
  </si>
  <si>
    <t>Unlevered free cash flow</t>
  </si>
  <si>
    <t>EBITDA margin — Year 1</t>
  </si>
  <si>
    <t>Discount factor</t>
  </si>
  <si>
    <t>EBITDA margin — Year 2</t>
  </si>
  <si>
    <t>Present value of free cash flow</t>
  </si>
  <si>
    <t>EBITDA margin — Year 3</t>
  </si>
  <si>
    <t>Terminal value</t>
  </si>
  <si>
    <t>D&amp;A as % of revenue</t>
  </si>
  <si>
    <t>Present value of terminal value</t>
  </si>
  <si>
    <t>Capital expenditure as % of revenue</t>
  </si>
  <si>
    <t>Net working capital as % of revenue</t>
  </si>
  <si>
    <t>Enterprise value</t>
  </si>
  <si>
    <t>Cash tax rate</t>
  </si>
  <si>
    <t>Net debt</t>
  </si>
  <si>
    <t>WACC</t>
  </si>
  <si>
    <t>Equity value</t>
  </si>
  <si>
    <t>Terminal growth rate</t>
  </si>
  <si>
    <t>Implied value per share</t>
  </si>
  <si>
    <t>Cash</t>
  </si>
  <si>
    <t>Debt</t>
  </si>
  <si>
    <t>Diluted shares outstanding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</si>
</sst>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>
        <f>ROUND($G$2*(1+$G$3),2)</f>
        <v>1100</v>
      </c>
      <c r="C2" s="2">
        <f>ROUND(B2*(1+$G$4),2)</f>
        <v>1188</v>
      </c>
      <c r="D2" s="2">
        <f>ROUND(C2*(1+$G$5),2)</f>
        <v>1259.28</v>
      </c>
      <c r="E2" s="2" t="s">
        <v>4</v>
      </c>
      <c r="F2" s="2" t="s">
        <v>8</v>
      </c>
      <c r="G2" s="3">
        <v>1000.0</v>
      </c>
    </row>
    <row r="3">
      <c r="A3" s="2" t="s">
        <v>9</v>
      </c>
      <c r="B3" s="2">
        <f>ROUND(B2*$G$6,2)</f>
        <v>220</v>
      </c>
      <c r="C3" s="2">
        <f>ROUND(C2*$G$7,2)</f>
        <v>261.36</v>
      </c>
      <c r="D3" s="2">
        <f>ROUND(D2*$G$8,2)</f>
        <v>302.23</v>
      </c>
      <c r="E3" s="2" t="s">
        <v>4</v>
      </c>
      <c r="F3" s="2" t="s">
        <v>10</v>
      </c>
      <c r="G3" s="3">
        <v>0.1</v>
      </c>
    </row>
    <row r="4">
      <c r="A4" s="2" t="s">
        <v>11</v>
      </c>
      <c r="B4" s="2">
        <f t="shared" ref="B4:D4" si="1">ROUND(B3-ROUND(B2*$G$9,2),2)</f>
        <v>187</v>
      </c>
      <c r="C4" s="2">
        <f t="shared" si="1"/>
        <v>225.72</v>
      </c>
      <c r="D4" s="2">
        <f t="shared" si="1"/>
        <v>264.45</v>
      </c>
      <c r="E4" s="2" t="s">
        <v>4</v>
      </c>
      <c r="F4" s="2" t="s">
        <v>12</v>
      </c>
      <c r="G4" s="3">
        <v>0.08</v>
      </c>
    </row>
    <row r="5">
      <c r="A5" s="2" t="s">
        <v>13</v>
      </c>
      <c r="B5" s="2">
        <f t="shared" ref="B5:D5" si="2">ROUND(B4-MAX(0,ROUND(B4*$G$12,2)),2)</f>
        <v>140.25</v>
      </c>
      <c r="C5" s="2">
        <f t="shared" si="2"/>
        <v>169.29</v>
      </c>
      <c r="D5" s="2">
        <f t="shared" si="2"/>
        <v>198.34</v>
      </c>
      <c r="E5" s="2" t="s">
        <v>4</v>
      </c>
      <c r="F5" s="2" t="s">
        <v>14</v>
      </c>
      <c r="G5" s="3">
        <v>0.06</v>
      </c>
    </row>
    <row r="6">
      <c r="A6" s="2" t="s">
        <v>15</v>
      </c>
      <c r="B6" s="2">
        <f>ROUND(B5+ROUND(B2*$G$9,2)-ROUND(B2*$G$10,2)-(ROUND(B2*$G$11,2)-ROUND($G$2*$G$11,2)),2)</f>
        <v>108.25</v>
      </c>
      <c r="C6" s="2">
        <f t="shared" ref="C6:D6" si="3">ROUND(C5+ROUND(C2*$G$9,2)-ROUND(C2*$G$10,2)-(ROUND(C2*$G$11,2)-ROUND(B2*$G$11,2)),2)</f>
        <v>136.73</v>
      </c>
      <c r="D6" s="2">
        <f t="shared" si="3"/>
        <v>166.03</v>
      </c>
      <c r="E6" s="2" t="s">
        <v>4</v>
      </c>
      <c r="F6" s="2" t="s">
        <v>16</v>
      </c>
      <c r="G6" s="3">
        <v>0.2</v>
      </c>
    </row>
    <row r="7">
      <c r="A7" s="2" t="s">
        <v>17</v>
      </c>
      <c r="B7" s="2">
        <f>ROUND(1/(1+$G$13),6)</f>
        <v>0.909091</v>
      </c>
      <c r="C7" s="2">
        <f>ROUND(1/(1+$G$13)^2,6)</f>
        <v>0.826446</v>
      </c>
      <c r="D7" s="2">
        <f>ROUND(1/(1+$G$13)^3,6)</f>
        <v>0.751315</v>
      </c>
      <c r="E7" s="2" t="s">
        <v>4</v>
      </c>
      <c r="F7" s="2" t="s">
        <v>18</v>
      </c>
      <c r="G7" s="3">
        <v>0.22</v>
      </c>
    </row>
    <row r="8">
      <c r="A8" s="2" t="s">
        <v>19</v>
      </c>
      <c r="B8" s="2">
        <f t="shared" ref="B8:D8" si="4">ROUND(B6*B7,2)</f>
        <v>98.41</v>
      </c>
      <c r="C8" s="2">
        <f t="shared" si="4"/>
        <v>113</v>
      </c>
      <c r="D8" s="2">
        <f t="shared" si="4"/>
        <v>124.74</v>
      </c>
      <c r="E8" s="2" t="s">
        <v>4</v>
      </c>
      <c r="F8" s="2" t="s">
        <v>20</v>
      </c>
      <c r="G8" s="3">
        <v>0.24</v>
      </c>
    </row>
    <row r="9">
      <c r="A9" s="2" t="s">
        <v>21</v>
      </c>
      <c r="B9" s="2" t="s">
        <v>4</v>
      </c>
      <c r="C9" s="2" t="s">
        <v>4</v>
      </c>
      <c r="D9" s="2">
        <f>IF($G$13&gt;$G$14,ROUND(D6*(1+$G$14)/($G$13-$G$14),2),0)</f>
        <v>2443.01</v>
      </c>
      <c r="E9" s="2" t="s">
        <v>4</v>
      </c>
      <c r="F9" s="2" t="s">
        <v>22</v>
      </c>
      <c r="G9" s="3">
        <v>0.03</v>
      </c>
    </row>
    <row r="10">
      <c r="A10" s="2" t="s">
        <v>23</v>
      </c>
      <c r="B10" s="2" t="s">
        <v>4</v>
      </c>
      <c r="C10" s="2" t="s">
        <v>4</v>
      </c>
      <c r="D10" s="2">
        <f>ROUND(D9*D7,2)</f>
        <v>1835.47</v>
      </c>
      <c r="E10" s="2" t="s">
        <v>4</v>
      </c>
      <c r="F10" s="2" t="s">
        <v>24</v>
      </c>
      <c r="G10" s="3">
        <v>0.05</v>
      </c>
    </row>
    <row r="11">
      <c r="A11" s="2" t="s">
        <v>4</v>
      </c>
      <c r="B11" s="2" t="s">
        <v>4</v>
      </c>
      <c r="C11" s="2" t="s">
        <v>4</v>
      </c>
      <c r="D11" s="2" t="s">
        <v>4</v>
      </c>
      <c r="E11" s="2" t="s">
        <v>4</v>
      </c>
      <c r="F11" s="2" t="s">
        <v>25</v>
      </c>
      <c r="G11" s="3">
        <v>0.1</v>
      </c>
    </row>
    <row r="12">
      <c r="A12" s="2" t="s">
        <v>26</v>
      </c>
      <c r="B12" s="2">
        <f>ROUND(SUM(B8:D8)+D10,2)</f>
        <v>2171.62</v>
      </c>
      <c r="C12" s="2" t="s">
        <v>4</v>
      </c>
      <c r="D12" s="2" t="s">
        <v>4</v>
      </c>
      <c r="E12" s="2" t="s">
        <v>4</v>
      </c>
      <c r="F12" s="2" t="s">
        <v>27</v>
      </c>
      <c r="G12" s="3">
        <v>0.25</v>
      </c>
    </row>
    <row r="13">
      <c r="A13" s="2" t="s">
        <v>28</v>
      </c>
      <c r="B13" s="2">
        <f>ROUND($G$16-$G$15,2)</f>
        <v>180</v>
      </c>
      <c r="C13" s="2" t="s">
        <v>4</v>
      </c>
      <c r="D13" s="2" t="s">
        <v>4</v>
      </c>
      <c r="E13" s="2" t="s">
        <v>4</v>
      </c>
      <c r="F13" s="2" t="s">
        <v>29</v>
      </c>
      <c r="G13" s="3">
        <v>0.1</v>
      </c>
    </row>
    <row r="14">
      <c r="A14" s="2" t="s">
        <v>30</v>
      </c>
      <c r="B14" s="2">
        <f>ROUND(B12-B13,2)</f>
        <v>1991.62</v>
      </c>
      <c r="C14" s="2" t="s">
        <v>4</v>
      </c>
      <c r="D14" s="2" t="s">
        <v>4</v>
      </c>
      <c r="E14" s="2" t="s">
        <v>4</v>
      </c>
      <c r="F14" s="2" t="s">
        <v>31</v>
      </c>
      <c r="G14" s="3">
        <v>0.03</v>
      </c>
    </row>
    <row r="15">
      <c r="A15" s="2" t="s">
        <v>32</v>
      </c>
      <c r="B15" s="2">
        <f>IF($G$17&gt;0,ROUND(B14/$G$17,2),0)</f>
        <v>39.83</v>
      </c>
      <c r="C15" s="2" t="s">
        <v>4</v>
      </c>
      <c r="D15" s="2" t="s">
        <v>4</v>
      </c>
      <c r="E15" s="2" t="s">
        <v>4</v>
      </c>
      <c r="F15" s="2" t="s">
        <v>33</v>
      </c>
      <c r="G15" s="3">
        <v>120.0</v>
      </c>
    </row>
    <row r="16">
      <c r="A16" s="2" t="s">
        <v>4</v>
      </c>
      <c r="B16" s="2" t="s">
        <v>4</v>
      </c>
      <c r="C16" s="2" t="s">
        <v>4</v>
      </c>
      <c r="D16" s="2" t="s">
        <v>4</v>
      </c>
      <c r="E16" s="2" t="s">
        <v>4</v>
      </c>
      <c r="F16" s="2" t="s">
        <v>34</v>
      </c>
      <c r="G16" s="3">
        <v>300.0</v>
      </c>
    </row>
    <row r="17">
      <c r="A17" s="2" t="s">
        <v>4</v>
      </c>
      <c r="B17" s="2" t="s">
        <v>4</v>
      </c>
      <c r="C17" s="2" t="s">
        <v>4</v>
      </c>
      <c r="D17" s="2" t="s">
        <v>4</v>
      </c>
      <c r="E17" s="2" t="s">
        <v>4</v>
      </c>
      <c r="F17" s="2" t="s">
        <v>35</v>
      </c>
      <c r="G17" s="3">
        <v>50.0</v>
      </c>
    </row>
  </sheetData>
  <drawing r:id="rId1"/>
</worksheet>
</file>