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Projection" sheetId="2" state="visible" r:id="rId2"/>
  </sheets>
  <definedNames>
    <definedName name="_xlnm.Print_Area" localSheetId="0">'Assumptions'!$A$1:$F$25</definedName>
    <definedName name="_xlnm.Print_Area" localSheetId="1">'Projection'!$A$1:$F$35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&quot;FY&quot;yyyy"/>
    <numFmt numFmtId="165" formatCode="$#,##0.00;($#,##0.00);&quot;-&quot;"/>
    <numFmt numFmtId="166" formatCode="0.0%"/>
  </numFmts>
  <fonts count="7">
    <font>
      <name val="Calibri"/>
      <family val="2"/>
      <color theme="1"/>
      <sz val="11"/>
      <scheme val="minor"/>
    </font>
    <font>
      <name val="Arial"/>
      <color rgb="00172F27"/>
      <sz val="11"/>
    </font>
    <font>
      <name val="Arial"/>
      <color rgb="00008000"/>
      <sz val="11"/>
    </font>
    <font>
      <name val="Arial"/>
      <color rgb="000000FF"/>
      <sz val="11"/>
    </font>
    <font>
      <name val="Arial"/>
      <b val="1"/>
      <color rgb="00FFFFFF"/>
      <sz val="11"/>
    </font>
    <font>
      <name val="Arial"/>
      <b val="1"/>
      <color rgb="00172F27"/>
      <sz val="11"/>
    </font>
    <font>
      <name val="Arial"/>
      <b val="1"/>
      <color rgb="00123F34"/>
      <sz val="11"/>
    </font>
  </fonts>
  <fills count="6">
    <fill>
      <patternFill/>
    </fill>
    <fill>
      <patternFill patternType="gray125"/>
    </fill>
    <fill>
      <patternFill patternType="solid">
        <fgColor rgb="00FFF2C6"/>
      </patternFill>
    </fill>
    <fill>
      <patternFill patternType="solid">
        <fgColor rgb="00123F34"/>
      </patternFill>
    </fill>
    <fill>
      <patternFill patternType="solid">
        <fgColor rgb="00E3EDE5"/>
      </patternFill>
    </fill>
    <fill>
      <patternFill patternType="solid">
        <fgColor rgb="00ED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3" fillId="2" borderId="0" applyAlignment="1" pivotButton="0" quotePrefix="0" xfId="0">
      <alignment vertical="center"/>
    </xf>
    <xf numFmtId="166" fontId="1" fillId="0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166" fontId="3" fillId="2" borderId="0" applyAlignment="1" pivotButton="0" quotePrefix="0" xfId="0">
      <alignment vertical="center"/>
    </xf>
    <xf numFmtId="164" fontId="4" fillId="3" borderId="0" applyAlignment="1" pivotButton="0" quotePrefix="0" xfId="0">
      <alignment vertical="center"/>
    </xf>
    <xf numFmtId="165" fontId="2" fillId="0" borderId="0" applyAlignment="1" pivotButton="0" quotePrefix="0" xfId="0">
      <alignment vertical="center"/>
    </xf>
    <xf numFmtId="0" fontId="5" fillId="4" borderId="0" applyAlignment="1" pivotButton="0" quotePrefix="0" xfId="0">
      <alignment vertical="center"/>
    </xf>
    <xf numFmtId="165" fontId="5" fillId="4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0" fontId="1" fillId="5" borderId="0" applyAlignment="1" pivotButton="0" quotePrefix="0" xfId="0">
      <alignment vertical="center"/>
    </xf>
    <xf numFmtId="0" fontId="2" fillId="5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AD4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Illustrative forecast (USD)</a:t>
            </a:r>
          </a:p>
        </rich>
      </tx>
    </title>
    <plotArea>
      <lineChart>
        <grouping val="standard"/>
        <ser>
          <idx val="0"/>
          <order val="0"/>
          <tx>
            <strRef>
              <f>'Projection'!A3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'Projection'!$B$1:$F$1</f>
            </numRef>
          </cat>
          <val>
            <numRef>
              <f>'Projection'!$B$3:$F$3</f>
            </numRef>
          </val>
        </ser>
        <ser>
          <idx val="1"/>
          <order val="1"/>
          <tx>
            <strRef>
              <f>'Projection'!A7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'Projection'!$B$1:$F$1</f>
            </numRef>
          </cat>
          <val>
            <numRef>
              <f>'Projection'!$B$7:$F$7</f>
            </numRef>
          </val>
        </ser>
        <ser>
          <idx val="2"/>
          <order val="2"/>
          <tx>
            <strRef>
              <f>'Projection'!A9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'Projection'!$B$1:$F$1</f>
            </numRef>
          </cat>
          <val>
            <numRef>
              <f>'Projection'!$B$9:$F$9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Calendar 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ModelMonkey</author>
  </authors>
  <commentList>
    <comment ref="B2" authorId="0" shapeId="0">
      <text>
        <t>Illustrative input supplied by the companion guide; replace only after verifying the example.</t>
      </text>
    </comment>
    <comment ref="B4" authorId="0" shapeId="0">
      <text>
        <t>Illustrative input supplied by the companion guide; replace only after verifying the example.</t>
      </text>
    </comment>
    <comment ref="B5" authorId="0" shapeId="0">
      <text>
        <t>Illustrative input supplied by the companion guide; replace only after verifying the example.</t>
      </text>
    </comment>
    <comment ref="B6" authorId="0" shapeId="0">
      <text>
        <t>Illustrative input supplied by the companion guide; replace only after verifying the example.</t>
      </text>
    </comment>
    <comment ref="A14" authorId="0" shapeId="0">
      <text>
        <t>Illustrative input supplied by the companion guide; replace only after verifying the example.</t>
      </text>
    </comment>
    <comment ref="B14" authorId="0" shapeId="0">
      <text>
        <t>Illustrative input supplied by the companion guide; replace only after verifying the example.</t>
      </text>
    </comment>
    <comment ref="C14" authorId="0" shapeId="0">
      <text>
        <t>Illustrative input supplied by the companion guide; replace only after verifying the example.</t>
      </text>
    </comment>
    <comment ref="D14" authorId="0" shapeId="0">
      <text>
        <t>Illustrative input supplied by the companion guide; replace only after verifying the example.</t>
      </text>
    </comment>
    <comment ref="A15" authorId="0" shapeId="0">
      <text>
        <t>Illustrative input supplied by the companion guide; replace only after verifying the example.</t>
      </text>
    </comment>
    <comment ref="B15" authorId="0" shapeId="0">
      <text>
        <t>Illustrative input supplied by the companion guide; replace only after verifying the example.</t>
      </text>
    </comment>
    <comment ref="C15" authorId="0" shapeId="0">
      <text>
        <t>Illustrative input supplied by the companion guide; replace only after verifying the example.</t>
      </text>
    </comment>
    <comment ref="D15" authorId="0" shapeId="0">
      <text>
        <t>Illustrative input supplied by the companion guide; replace only after verifying the example.</t>
      </text>
    </comment>
    <comment ref="A16" authorId="0" shapeId="0">
      <text>
        <t>Illustrative input supplied by the companion guide; replace only after verifying the example.</t>
      </text>
    </comment>
    <comment ref="B16" authorId="0" shapeId="0">
      <text>
        <t>Illustrative input supplied by the companion guide; replace only after verifying the example.</t>
      </text>
    </comment>
    <comment ref="C16" authorId="0" shapeId="0">
      <text>
        <t>Illustrative input supplied by the companion guide; replace only after verifying the example.</t>
      </text>
    </comment>
    <comment ref="D16" authorId="0" shapeId="0">
      <text>
        <t>Illustrative input supplied by the companion guide; replace only after verifying the example.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0"/>
    <ns0:pageSetUpPr fitToPage="1"/>
  </ns0:sheetPr>
  <ns0:dimension ref="A1:F25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5" customWidth="1" min="1" max="1"/>
    <ns0:col width="19" customWidth="1" min="2" max="2"/>
    <ns0:col width="19" customWidth="1" min="3" max="3"/>
    <ns0:col width="19" customWidth="1" min="4" max="4"/>
    <ns0:col width="4" customWidth="1" min="5" max="5"/>
    <ns0:col width="65" customWidth="1" min="6" max="6"/>
  </ns0:cols>
  <ns0:sheetData>
    <ns0:row r="1" ht="26" customHeight="1">
      <ns0:c r="A1" s="1" t="n"/>
      <ns0:c r="B1" s="1" t="n"/>
      <ns0:c r="C1" s="1" t="n"/>
      <ns0:c r="D1" s="1" t="n"/>
      <ns0:c r="E1" s="1" t="n"/>
      <ns0:c r="F1" s="1" t="n"/>
    </ns0:row>
    <ns0:row r="2" ht="26" customHeight="1">
      <ns0:c r="A2" s="1" t="inlineStr">
        <ns0:is>
          <ns0:t>Selected scenario</ns0:t>
        </ns0:is>
      </ns0:c>
      <ns0:c r="B2" s="2" t="inlineStr">
        <ns0:is>
          <ns0:t>Base</ns0:t>
        </ns0:is>
      </ns0:c>
      <ns0:c r="C2" s="1" t="n"/>
      <ns0:c r="D2" s="1" t="n"/>
      <ns0:c r="E2" s="1" t="n"/>
      <ns0:c r="F2" s="3" t="inlineStr">
        <ns0:is>
          <ns0:t>HOW TO USE</ns0:t>
        </ns0:is>
      </ns0:c>
    </ns0:row>
    <ns0:row r="3" ht="26" customHeight="1">
      <ns0:c r="A3" s="1" t="n"/>
      <ns0:c r="B3" s="1" t="n"/>
      <ns0:c r="C3" s="1" t="n"/>
      <ns0:c r="D3" s="1" t="n"/>
      <ns0:c r="E3" s="1" t="n"/>
      <ns0:c r="F3" s="1" t="inlineStr">
        <ns0:is>
          <ns0:t>1. Upload this .xlsx to Google Drive.</ns0:t>
        </ns0:is>
      </ns0:c>
    </ns0:row>
    <ns0:row r="4" ht="26" customHeight="1">
      <ns0:c r="A4" s="1" t="inlineStr">
        <ns0:is>
          <ns0:t>FY2026 revenue</ns0:t>
        </ns0:is>
      </ns0:c>
      <ns0:c r="B4" s="4" t="n">
        <ns0:v>500000</ns0:v>
      </ns0:c>
      <ns0:c r="C4" s="1" t="n"/>
      <ns0:c r="D4" s="1" t="n"/>
      <ns0:c r="E4" s="1" t="n"/>
      <ns0:c r="F4" s="1" t="inlineStr">
        <ns0:is>
          <ns0:t>2. Open with Google Sheets and save as a Sheet.</ns0:t>
        </ns0:is>
      </ns0:c>
    </ns0:row>
    <ns0:row r="5" ht="26" customHeight="1">
      <ns0:c r="A5" s="1" t="inlineStr">
        <ns0:is>
          <ns0:t>FY2026 operating expenses</ns0:t>
        </ns0:is>
      </ns0:c>
      <ns0:c r="B5" s="4" t="n">
        <ns0:v>220000</ns0:v>
      </ns0:c>
      <ns0:c r="C5" s="1" t="n"/>
      <ns0:c r="D5" s="1" t="n"/>
      <ns0:c r="E5" s="1" t="n"/>
      <ns0:c r="F5" s="1" t="inlineStr">
        <ns0:is>
          <ns0:t>3. Edit blue input cells; select the scenario in B2.</ns0:t>
        </ns0:is>
      </ns0:c>
    </ns0:row>
    <ns0:row r="6" ht="26" customHeight="1">
      <ns0:c r="A6" s="1" t="inlineStr">
        <ns0:is>
          <ns0:t>Opening cash at 12/31/2026</ns0:t>
        </ns0:is>
      </ns0:c>
      <ns0:c r="B6" s="4" t="n">
        <ns0:v>100000</ns0:v>
      </ns0:c>
      <ns0:c r="C6" s="1" t="n"/>
      <ns0:c r="D6" s="1" t="n"/>
      <ns0:c r="E6" s="1" t="n"/>
      <ns0:c r="F6" s="1" t="inlineStr">
        <ns0:is>
          <ns0:t>4. Check Projection B11:F13: every cell should be OK.</ns0:t>
        </ns0:is>
      </ns0:c>
    </ns0:row>
    <ns0:row r="7" ht="26" customHeight="1">
      <ns0:c r="A7" s="1" t="n"/>
      <ns0:c r="B7" s="1" t="n"/>
      <ns0:c r="C7" s="1" t="n"/>
      <ns0:c r="D7" s="1" t="n"/>
      <ns0:c r="E7" s="1" t="n"/>
      <ns0:c r="F7" s="1" t="n"/>
    </ns0:row>
    <ns0:row r="8" ht="26" customHeight="1">
      <ns0:c r="A8" s="1" t="inlineStr">
        <ns0:is>
          <ns0:t>Selected revenue growth</ns0:t>
        </ns0:is>
      </ns0:c>
      <ns0:c r="B8" s="5" t="n">
        <ns0:f>IF(AND(SUMPRODUCT(--EXACT($B$2,$A$14:$A$16))=1,SUMPRODUCT(--EXACT($B$2,$A$14:$A$16),--ISNUMBER($B$14:$B$16),--($B$14:$B$16&gt;=-100%),--($B$14:$B$16&lt;=100%))=1),INDEX($B$14:$B$16,MATCH(TRUE,EXACT($B$2,$A$14:$A$16),0)),NA())</ns0:f>
        <ns0:v>0.1</ns0:v>
      </ns0:c>
      <ns0:c r="C8" s="1" t="n"/>
      <ns0:c r="D8" s="1" t="n"/>
      <ns0:c r="E8" s="1" t="n"/>
      <ns0:c r="F8" s="3" t="inlineStr">
        <ns0:is>
          <ns0:t>CONTROLLED EXAMPLE — USD / ANNUAL</ns0:t>
        </ns0:is>
      </ns0:c>
    </ns0:row>
    <ns0:row r="9" ht="26" customHeight="1">
      <ns0:c r="A9" s="1" t="inlineStr">
        <ns0:is>
          <ns0:t>Selected OpEx growth</ns0:t>
        </ns0:is>
      </ns0:c>
      <ns0:c r="B9" s="5" t="n">
        <ns0:f>IF(AND(SUMPRODUCT(--EXACT($B$2,$A$14:$A$16))=1,SUMPRODUCT(--EXACT($B$2,$A$14:$A$16),--ISNUMBER($C$14:$C$16),--($C$14:$C$16&gt;=-100%),--($C$14:$C$16&lt;=100%))=1),INDEX($C$14:$C$16,MATCH(TRUE,EXACT($B$2,$A$14:$A$16),0)),NA())</ns0:f>
        <ns0:v>0.05</ns0:v>
      </ns0:c>
      <ns0:c r="C9" s="1" t="n"/>
      <ns0:c r="D9" s="1" t="n"/>
      <ns0:c r="E9" s="1" t="n"/>
      <ns0:c r="F9" s="1" t="inlineStr">
        <ns0:is>
          <ns0:t>Illustrative assumptions, not business forecasts.</ns0:t>
        </ns0:is>
      </ns0:c>
    </ns0:row>
    <ns0:row r="10" ht="26" customHeight="1">
      <ns0:c r="A10" s="1" t="inlineStr">
        <ns0:is>
          <ns0:t>Selected gross margin</ns0:t>
        </ns0:is>
      </ns0:c>
      <ns0:c r="B10" s="5" t="n">
        <ns0:f>IF(AND(SUMPRODUCT(--EXACT($B$2,$A$14:$A$16))=1,SUMPRODUCT(--EXACT($B$2,$A$14:$A$16),--ISNUMBER($D$14:$D$16),--($D$14:$D$16&gt;=0),--($D$14:$D$16&lt;=100%))=1),INDEX($D$14:$D$16,MATCH(TRUE,EXACT($B$2,$A$14:$A$16),0)),NA())</ns0:f>
        <ns0:v>0.6</ns0:v>
      </ns0:c>
      <ns0:c r="C10" s="1" t="n"/>
      <ns0:c r="D10" s="1" t="n"/>
      <ns0:c r="E10" s="1" t="n"/>
      <ns0:c r="F10" s="1" t="inlineStr">
        <ns0:is>
          <ns0:t>FY2027–FY2031 cover January 1–December 31.</ns0:t>
        </ns0:is>
      </ns0:c>
    </ns0:row>
    <ns0:row r="11" ht="26" customHeight="1">
      <ns0:c r="A11" s="1" t="n"/>
      <ns0:c r="B11" s="1" t="n"/>
      <ns0:c r="C11" s="1" t="n"/>
      <ns0:c r="D11" s="1" t="n"/>
      <ns0:c r="E11" s="1" t="n"/>
      <ns0:c r="F11" s="1" t="inlineStr">
        <ns0:is>
          <ns0:t>Opening inputs are measured at December 31, 2026.</ns0:t>
        </ns0:is>
      </ns0:c>
    </ns0:row>
    <ns0:row r="12" ht="26" customHeight="1">
      <ns0:c r="A12" s="1" t="n"/>
      <ns0:c r="B12" s="1" t="n"/>
      <ns0:c r="C12" s="1" t="n"/>
      <ns0:c r="D12" s="1" t="n"/>
      <ns0:c r="E12" s="1" t="n"/>
      <ns0:c r="F12" s="1" t="n"/>
    </ns0:row>
    <ns0:row r="13" ht="26" customHeight="1">
      <ns0:c r="A13" s="6" t="inlineStr">
        <ns0:is>
          <ns0:t>Scenario</ns0:t>
        </ns0:is>
      </ns0:c>
      <ns0:c r="B13" s="6" t="inlineStr">
        <ns0:is>
          <ns0:t>Revenue growth</ns0:t>
        </ns0:is>
      </ns0:c>
      <ns0:c r="C13" s="6" t="inlineStr">
        <ns0:is>
          <ns0:t>OpEx growth</ns0:t>
        </ns0:is>
      </ns0:c>
      <ns0:c r="D13" s="6" t="inlineStr">
        <ns0:is>
          <ns0:t>Gross margin</ns0:t>
        </ns0:is>
      </ns0:c>
      <ns0:c r="E13" s="1" t="n"/>
      <ns0:c r="F13" s="3" t="inlineStr">
        <ns0:is>
          <ns0:t>SCOPE / LIMITATIONS</ns0:t>
        </ns0:is>
      </ns0:c>
    </ns0:row>
    <ns0:row r="14" ht="26" customHeight="1">
      <ns0:c r="A14" s="2" t="inlineStr">
        <ns0:is>
          <ns0:t>Base</ns0:t>
        </ns0:is>
      </ns0:c>
      <ns0:c r="B14" s="7" t="n">
        <ns0:v>0.1</ns0:v>
      </ns0:c>
      <ns0:c r="C14" s="7" t="n">
        <ns0:v>0.05</ns0:v>
      </ns0:c>
      <ns0:c r="D14" s="7" t="n">
        <ns0:v>0.6</ns0:v>
      </ns0:c>
      <ns0:c r="E14" s="1" t="n"/>
      <ns0:c r="F14" s="1" t="inlineStr">
        <ns0:is>
          <ns0:t>Simplified example: net cash change equals EBITDA.</ns0:t>
        </ns0:is>
      </ns0:c>
    </ns0:row>
    <ns0:row r="15" ht="26" customHeight="1">
      <ns0:c r="A15" s="2" t="inlineStr">
        <ns0:is>
          <ns0:t>Optimistic</ns0:t>
        </ns0:is>
      </ns0:c>
      <ns0:c r="B15" s="7" t="n">
        <ns0:v>0.15</ns0:v>
      </ns0:c>
      <ns0:c r="C15" s="7" t="n">
        <ns0:v>0.07000000000000001</ns0:v>
      </ns0:c>
      <ns0:c r="D15" s="7" t="n">
        <ns0:v>0.63</ns0:v>
      </ns0:c>
      <ns0:c r="E15" s="1" t="n"/>
      <ns0:c r="F15" s="1" t="inlineStr">
        <ns0:is>
          <ns0:t>Excludes tax, working capital, capex, financing,</ns0:t>
        </ns0:is>
      </ns0:c>
    </ns0:row>
    <ns0:row r="16" ht="26" customHeight="1">
      <ns0:c r="A16" s="2" t="inlineStr">
        <ns0:is>
          <ns0:t>Conservative</ns0:t>
        </ns0:is>
      </ns0:c>
      <ns0:c r="B16" s="7" t="n">
        <ns0:v>0.03</ns0:v>
      </ns0:c>
      <ns0:c r="C16" s="7" t="n">
        <ns0:v>0.04</ns0:v>
      </ns0:c>
      <ns0:c r="D16" s="7" t="n">
        <ns0:v>0.55</ns0:v>
      </ns0:c>
      <ns0:c r="E16" s="1" t="n"/>
      <ns0:c r="F16" s="1" t="inlineStr">
        <ns0:is>
          <ns0:t>depreciation, and balance-sheet forecasting.</ns0:t>
        </ns0:is>
      </ns0:c>
    </ns0:row>
    <ns0:row r="17" ht="26" customHeight="1">
      <ns0:c r="A17" s="1" t="n"/>
      <ns0:c r="B17" s="1" t="n"/>
      <ns0:c r="C17" s="1" t="n"/>
      <ns0:c r="D17" s="1" t="n"/>
      <ns0:c r="E17" s="1" t="n"/>
      <ns0:c r="F17" s="1" t="n"/>
    </ns0:row>
    <ns0:row r="18" ht="26" customHeight="1">
      <ns0:c r="A18" s="1" t="n"/>
      <ns0:c r="B18" s="1" t="n"/>
      <ns0:c r="C18" s="1" t="n"/>
      <ns0:c r="D18" s="1" t="n"/>
      <ns0:c r="E18" s="1" t="n"/>
      <ns0:c r="F18" s="3" t="inlineStr">
        <ns0:is>
          <ns0:t>LEGEND</ns0:t>
        </ns0:is>
      </ns0:c>
    </ns0:row>
    <ns0:row r="19" ht="26" customHeight="1">
      <ns0:c r="A19" s="1" t="n"/>
      <ns0:c r="B19" s="1" t="n"/>
      <ns0:c r="C19" s="1" t="n"/>
      <ns0:c r="D19" s="1" t="n"/>
      <ns0:c r="E19" s="1" t="n"/>
      <ns0:c r="F19" s="1" t="inlineStr">
        <ns0:is>
          <ns0:t>Blue / pale yellow: editable illustrative input</ns0:t>
        </ns0:is>
      </ns0:c>
    </ns0:row>
    <ns0:row r="20" ht="26" customHeight="1">
      <ns0:c r="A20" s="1" t="n"/>
      <ns0:c r="B20" s="1" t="n"/>
      <ns0:c r="C20" s="1" t="n"/>
      <ns0:c r="D20" s="1" t="n"/>
      <ns0:c r="E20" s="1" t="n"/>
      <ns0:c r="F20" s="1" t="inlineStr">
        <ns0:is>
          <ns0:t>Green: formula linked to another sheet</ns0:t>
        </ns0:is>
      </ns0:c>
    </ns0:row>
    <ns0:row r="21" ht="26" customHeight="1">
      <ns0:c r="A21" s="1" t="n"/>
      <ns0:c r="B21" s="1" t="n"/>
      <ns0:c r="C21" s="1" t="n"/>
      <ns0:c r="D21" s="1" t="n"/>
      <ns0:c r="E21" s="1" t="n"/>
      <ns0:c r="F21" s="1" t="inlineStr">
        <ns0:is>
          <ns0:t>Black: formula within this sheet</ns0:t>
        </ns0:is>
      </ns0:c>
    </ns0:row>
    <ns0:row r="22" ht="26" customHeight="1">
      <ns0:c r="A22" s="1" t="n"/>
      <ns0:c r="B22" s="1" t="n"/>
      <ns0:c r="C22" s="1" t="n"/>
      <ns0:c r="D22" s="1" t="n"/>
      <ns0:c r="E22" s="1" t="n"/>
      <ns0:c r="F22" s="1" t="inlineStr">
        <ns0:is>
          <ns0:t>#N/A: invalid input; CHECK: reconcile the column</ns0:t>
        </ns0:is>
      </ns0:c>
    </ns0:row>
    <ns0:row r="23" ht="26" customHeight="1">
      <ns0:c r="A23" s="1" t="n"/>
      <ns0:c r="B23" s="1" t="n"/>
      <ns0:c r="C23" s="1" t="n"/>
      <ns0:c r="D23" s="1" t="n"/>
      <ns0:c r="E23" s="1" t="n"/>
      <ns0:c r="F23" s="1" t="n"/>
    </ns0:row>
    <ns0:row r="24" ht="26" customHeight="1">
      <ns0:c r="A24" s="1" t="n"/>
      <ns0:c r="B24" s="1" t="n"/>
      <ns0:c r="C24" s="1" t="n"/>
      <ns0:c r="D24" s="1" t="n"/>
      <ns0:c r="E24" s="1" t="n"/>
      <ns0:c r="F24" s="1" t="inlineStr">
        <ns0:is>
          <ns0:t>Source: companion five-year projection guide.</ns0:t>
        </ns0:is>
      </ns0:c>
    </ns0:row>
    <ns0:row r="25" ht="26" customHeight="1">
      <ns0:c r="A25" s="1" t="n"/>
      <ns0:c r="B25" s="1" t="n"/>
      <ns0:c r="C25" s="1" t="n"/>
      <ns0:c r="D25" s="1" t="n"/>
      <ns0:c r="E25" s="1" t="n"/>
      <ns0:c r="F25" s="1" t="inlineStr">
        <ns0:is>
          <ns0:t>Formulas and input cells match its worked example.</ns0:t>
        </ns0:is>
      </ns0:c>
    </ns0:row>
  </ns0:sheetData>
  <ns0:dataValidations count="4">
    <ns0:dataValidation sqref="B2" showDropDown="0" showInputMessage="0" showErrorMessage="1" allowBlank="0" errorTitle="Invalid assumption" error="Use the permitted numeric range or scenario." type="list" errorStyle="stop">
      <ns0:formula1>"Base,Optimistic,Conservative"</ns0:formula1>
    </ns0:dataValidation>
    <ns0:dataValidation sqref="B4:B6" showDropDown="0" showInputMessage="0" showErrorMessage="1" allowBlank="0" errorTitle="Invalid assumption" error="Use the permitted numeric range or scenario." type="decimal" errorStyle="stop" operator="greaterThanOrEqual">
      <ns0:formula1>0</ns0:formula1>
    </ns0:dataValidation>
    <ns0:dataValidation sqref="B14:C16" showDropDown="0" showInputMessage="0" showErrorMessage="1" allowBlank="0" errorTitle="Invalid assumption" error="Use the permitted numeric range or scenario." type="decimal" errorStyle="stop" operator="between">
      <ns0:formula1>-1</ns0:formula1>
      <ns0:formula2>1</ns0:formula2>
    </ns0:dataValidation>
    <ns0:dataValidation sqref="D14:D16" showDropDown="0" showInputMessage="0" showErrorMessage="1" allowBlank="0" errorTitle="Invalid assumption" error="Use the permitted numeric range or scenario." type="decimal" errorStyle="stop" operator="between">
      <ns0:formula1>0</ns0:formula1>
      <ns0:formula2>1</ns0:formula2>
    </ns0:dataValidation>
  </ns0:dataValidations>
  <ns0:pageMargins left="0.75" right="0.75" top="1" bottom="1" header="0.5" footer="0.5"/>
  <ns0:pageSetup orientation="landscape" paperSize="9" fitToHeight="1" fitToWidth="1"/>
  <ns0:legacyDrawing ns1:id="anysvml"/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outlinePr summaryBelow="1" summaryRight="0"/>
    <ns0:pageSetUpPr fitToPage="1"/>
  </ns0:sheetPr>
  <ns0:dimension ref="A1:F16"/>
  <ns0:sheetViews>
    <ns0:sheetView showGridLines="0" workbookViewId="0">
      <ns0:pane xSplit="1" ySplit="1" topLeftCell="B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5" customWidth="1" min="1" max="1"/>
    <ns0:col width="19" customWidth="1" min="2" max="2"/>
    <ns0:col width="19" customWidth="1" min="3" max="3"/>
    <ns0:col width="19" customWidth="1" min="4" max="4"/>
    <ns0:col width="19" customWidth="1" min="5" max="5"/>
    <ns0:col width="19" customWidth="1" min="6" max="6"/>
  </ns0:cols>
  <ns0:sheetData>
    <ns0:row r="1" ht="26" customHeight="1">
      <ns0:c r="A1" s="6" t="inlineStr">
        <ns0:is>
          <ns0:t>Metric</ns0:t>
        </ns0:is>
      </ns0:c>
      <ns0:c r="B1" s="8" t="n">
        <ns0:f>DATE(2027,12,31)</ns0:f>
        <ns0:v>46752</ns0:v>
      </ns0:c>
      <ns0:c r="C1" s="8" t="n">
        <ns0:f>DATE(2028,12,31)</ns0:f>
        <ns0:v>47118</ns0:v>
      </ns0:c>
      <ns0:c r="D1" s="8" t="n">
        <ns0:f>DATE(2029,12,31)</ns0:f>
        <ns0:v>47483</ns0:v>
      </ns0:c>
      <ns0:c r="E1" s="8" t="n">
        <ns0:f>DATE(2030,12,31)</ns0:f>
        <ns0:v>47848</ns0:v>
      </ns0:c>
      <ns0:c r="F1" s="8" t="n">
        <ns0:f>DATE(2031,12,31)</ns0:f>
        <ns0:v>48213</ns0:v>
      </ns0:c>
    </ns0:row>
    <ns0:row r="2" ht="26" customHeight="1">
      <ns0:c r="A2" s="1" t="n"/>
      <ns0:c r="B2" s="1" t="n"/>
      <ns0:c r="C2" s="1" t="n"/>
      <ns0:c r="D2" s="1" t="n"/>
      <ns0:c r="E2" s="1" t="n"/>
      <ns0:c r="F2" s="1" t="n"/>
    </ns0:row>
    <ns0:row r="3" ht="26" customHeight="1">
      <ns0:c r="A3" s="1" t="inlineStr">
        <ns0:is>
          <ns0:t>Revenue</ns0:t>
        </ns0:is>
      </ns0:c>
      <ns0:c r="B3" s="9" t="n">
        <ns0:f>IF(AND(ISNUMBER(Assumptions!$B$4),Assumptions!$B$4&gt;=0,ISNUMBER(Assumptions!$B$8),Assumptions!$B$8&gt;=-100%,Assumptions!$B$8&lt;=100%),Assumptions!$B$4*(1+Assumptions!$B$8),NA())</ns0:f>
        <ns0:v>550000</ns0:v>
      </ns0:c>
      <ns0:c r="C3" s="9" t="n">
        <ns0:f>IF(AND(ISNUMBER(B3),B3&gt;=0,ISNUMBER(Assumptions!$B$8),Assumptions!$B$8&gt;=-100%,Assumptions!$B$8&lt;=100%),B3*(1+Assumptions!$B$8),NA())</ns0:f>
        <ns0:v>605000</ns0:v>
      </ns0:c>
      <ns0:c r="D3" s="9" t="n">
        <ns0:f>IF(AND(ISNUMBER(C3),C3&gt;=0,ISNUMBER(Assumptions!$B$8),Assumptions!$B$8&gt;=-100%,Assumptions!$B$8&lt;=100%),C3*(1+Assumptions!$B$8),NA())</ns0:f>
        <ns0:v>665500</ns0:v>
      </ns0:c>
      <ns0:c r="E3" s="9" t="n">
        <ns0:f>IF(AND(ISNUMBER(D3),D3&gt;=0,ISNUMBER(Assumptions!$B$8),Assumptions!$B$8&gt;=-100%,Assumptions!$B$8&lt;=100%),D3*(1+Assumptions!$B$8),NA())</ns0:f>
        <ns0:v>732050</ns0:v>
      </ns0:c>
      <ns0:c r="F3" s="9" t="n">
        <ns0:f>IF(AND(ISNUMBER(E3),E3&gt;=0,ISNUMBER(Assumptions!$B$8),Assumptions!$B$8&gt;=-100%,Assumptions!$B$8&lt;=100%),E3*(1+Assumptions!$B$8),NA())</ns0:f>
        <ns0:v>805255</ns0:v>
      </ns0:c>
    </ns0:row>
    <ns0:row r="4" ht="26" customHeight="1">
      <ns0:c r="A4" s="1" t="inlineStr">
        <ns0:is>
          <ns0:t>COGS</ns0:t>
        </ns0:is>
      </ns0:c>
      <ns0:c r="B4" s="9" t="n">
        <ns0:f>IF(AND(ISNUMBER(B3),B3&gt;=0,ISNUMBER(Assumptions!$B$10),Assumptions!$B$10&gt;=0,Assumptions!$B$10&lt;=100%),B3*(1-Assumptions!$B$10),NA())</ns0:f>
        <ns0:v>220000</ns0:v>
      </ns0:c>
      <ns0:c r="C4" s="9" t="n">
        <ns0:f>IF(AND(ISNUMBER(C3),C3&gt;=0,ISNUMBER(Assumptions!$B$10),Assumptions!$B$10&gt;=0,Assumptions!$B$10&lt;=100%),C3*(1-Assumptions!$B$10),NA())</ns0:f>
        <ns0:v>242000</ns0:v>
      </ns0:c>
      <ns0:c r="D4" s="9" t="n">
        <ns0:f>IF(AND(ISNUMBER(D3),D3&gt;=0,ISNUMBER(Assumptions!$B$10),Assumptions!$B$10&gt;=0,Assumptions!$B$10&lt;=100%),D3*(1-Assumptions!$B$10),NA())</ns0:f>
        <ns0:v>266200</ns0:v>
      </ns0:c>
      <ns0:c r="E4" s="9" t="n">
        <ns0:f>IF(AND(ISNUMBER(E3),E3&gt;=0,ISNUMBER(Assumptions!$B$10),Assumptions!$B$10&gt;=0,Assumptions!$B$10&lt;=100%),E3*(1-Assumptions!$B$10),NA())</ns0:f>
        <ns0:v>292820</ns0:v>
      </ns0:c>
      <ns0:c r="F4" s="9" t="n">
        <ns0:f>IF(AND(ISNUMBER(F3),F3&gt;=0,ISNUMBER(Assumptions!$B$10),Assumptions!$B$10&gt;=0,Assumptions!$B$10&lt;=100%),F3*(1-Assumptions!$B$10),NA())</ns0:f>
        <ns0:v>322102</ns0:v>
      </ns0:c>
    </ns0:row>
    <ns0:row r="5" ht="26" customHeight="1">
      <ns0:c r="A5" s="10" t="inlineStr">
        <ns0:is>
          <ns0:t>Gross profit</ns0:t>
        </ns0:is>
      </ns0:c>
      <ns0:c r="B5" s="11" t="n">
        <ns0:f>IF(AND(ISNUMBER(B3),ISNUMBER(B4)),B3-B4,NA())</ns0:f>
        <ns0:v>330000</ns0:v>
      </ns0:c>
      <ns0:c r="C5" s="11" t="n">
        <ns0:f>IF(AND(ISNUMBER(C3),ISNUMBER(C4)),C3-C4,NA())</ns0:f>
        <ns0:v>363000</ns0:v>
      </ns0:c>
      <ns0:c r="D5" s="11" t="n">
        <ns0:f>IF(AND(ISNUMBER(D3),ISNUMBER(D4)),D3-D4,NA())</ns0:f>
        <ns0:v>399300</ns0:v>
      </ns0:c>
      <ns0:c r="E5" s="11" t="n">
        <ns0:f>IF(AND(ISNUMBER(E3),ISNUMBER(E4)),E3-E4,NA())</ns0:f>
        <ns0:v>439230</ns0:v>
      </ns0:c>
      <ns0:c r="F5" s="11" t="n">
        <ns0:f>IF(AND(ISNUMBER(F3),ISNUMBER(F4)),F3-F4,NA())</ns0:f>
        <ns0:v>483153</ns0:v>
      </ns0:c>
    </ns0:row>
    <ns0:row r="6" ht="26" customHeight="1">
      <ns0:c r="A6" s="1" t="inlineStr">
        <ns0:is>
          <ns0:t>Operating expenses</ns0:t>
        </ns0:is>
      </ns0:c>
      <ns0:c r="B6" s="9" t="n">
        <ns0:f>IF(AND(ISNUMBER(Assumptions!$B$5),Assumptions!$B$5&gt;=0,ISNUMBER(Assumptions!$B$9),Assumptions!$B$9&gt;=-100%,Assumptions!$B$9&lt;=100%),Assumptions!$B$5*(1+Assumptions!$B$9),NA())</ns0:f>
        <ns0:v>231000</ns0:v>
      </ns0:c>
      <ns0:c r="C6" s="9" t="n">
        <ns0:f>IF(AND(ISNUMBER(B6),B6&gt;=0,ISNUMBER(Assumptions!$B$9),Assumptions!$B$9&gt;=-100%,Assumptions!$B$9&lt;=100%),B6*(1+Assumptions!$B$9),NA())</ns0:f>
        <ns0:v>242550</ns0:v>
      </ns0:c>
      <ns0:c r="D6" s="9" t="n">
        <ns0:f>IF(AND(ISNUMBER(C6),C6&gt;=0,ISNUMBER(Assumptions!$B$9),Assumptions!$B$9&gt;=-100%,Assumptions!$B$9&lt;=100%),C6*(1+Assumptions!$B$9),NA())</ns0:f>
        <ns0:v>254677.5</ns0:v>
      </ns0:c>
      <ns0:c r="E6" s="9" t="n">
        <ns0:f>IF(AND(ISNUMBER(D6),D6&gt;=0,ISNUMBER(Assumptions!$B$9),Assumptions!$B$9&gt;=-100%,Assumptions!$B$9&lt;=100%),D6*(1+Assumptions!$B$9),NA())</ns0:f>
        <ns0:v>267411.375</ns0:v>
      </ns0:c>
      <ns0:c r="F6" s="9" t="n">
        <ns0:f>IF(AND(ISNUMBER(E6),E6&gt;=0,ISNUMBER(Assumptions!$B$9),Assumptions!$B$9&gt;=-100%,Assumptions!$B$9&lt;=100%),E6*(1+Assumptions!$B$9),NA())</ns0:f>
        <ns0:v>280781.94375</ns0:v>
      </ns0:c>
    </ns0:row>
    <ns0:row r="7" ht="26" customHeight="1">
      <ns0:c r="A7" s="10" t="inlineStr">
        <ns0:is>
          <ns0:t>EBITDA</ns0:t>
        </ns0:is>
      </ns0:c>
      <ns0:c r="B7" s="11" t="n">
        <ns0:f>IF(AND(ISNUMBER(B5),ISNUMBER(B6)),B5-B6,NA())</ns0:f>
        <ns0:v>99000</ns0:v>
      </ns0:c>
      <ns0:c r="C7" s="11" t="n">
        <ns0:f>IF(AND(ISNUMBER(C5),ISNUMBER(C6)),C5-C6,NA())</ns0:f>
        <ns0:v>120450</ns0:v>
      </ns0:c>
      <ns0:c r="D7" s="11" t="n">
        <ns0:f>IF(AND(ISNUMBER(D5),ISNUMBER(D6)),D5-D6,NA())</ns0:f>
        <ns0:v>144622.5</ns0:v>
      </ns0:c>
      <ns0:c r="E7" s="11" t="n">
        <ns0:f>IF(AND(ISNUMBER(E5),ISNUMBER(E6)),E5-E6,NA())</ns0:f>
        <ns0:v>171818.625</ns0:v>
      </ns0:c>
      <ns0:c r="F7" s="11" t="n">
        <ns0:f>IF(AND(ISNUMBER(F5),ISNUMBER(F6)),F5-F6,NA())</ns0:f>
        <ns0:v>202371.05625</ns0:v>
      </ns0:c>
    </ns0:row>
    <ns0:row r="8" ht="26" customHeight="1">
      <ns0:c r="A8" s="1" t="inlineStr">
        <ns0:is>
          <ns0:t>Net cash change</ns0:t>
        </ns0:is>
      </ns0:c>
      <ns0:c r="B8" s="12" t="n">
        <ns0:f>IF(ISNUMBER(B7),B7,NA())</ns0:f>
        <ns0:v>99000</ns0:v>
      </ns0:c>
      <ns0:c r="C8" s="12" t="n">
        <ns0:f>IF(ISNUMBER(C7),C7,NA())</ns0:f>
        <ns0:v>120450</ns0:v>
      </ns0:c>
      <ns0:c r="D8" s="12" t="n">
        <ns0:f>IF(ISNUMBER(D7),D7,NA())</ns0:f>
        <ns0:v>144622.5</ns0:v>
      </ns0:c>
      <ns0:c r="E8" s="12" t="n">
        <ns0:f>IF(ISNUMBER(E7),E7,NA())</ns0:f>
        <ns0:v>171818.625</ns0:v>
      </ns0:c>
      <ns0:c r="F8" s="12" t="n">
        <ns0:f>IF(ISNUMBER(F7),F7,NA())</ns0:f>
        <ns0:v>202371.05625</ns0:v>
      </ns0:c>
    </ns0:row>
    <ns0:row r="9" ht="26" customHeight="1">
      <ns0:c r="A9" s="10" t="inlineStr">
        <ns0:is>
          <ns0:t>Ending cash</ns0:t>
        </ns0:is>
      </ns0:c>
      <ns0:c r="B9" s="11" t="n">
        <ns0:f>IF(AND(ISNUMBER(Assumptions!$B$6),Assumptions!$B$6&gt;=0,ISNUMBER(B8)),Assumptions!$B$6+B8,NA())</ns0:f>
        <ns0:v>199000</ns0:v>
      </ns0:c>
      <ns0:c r="C9" s="11" t="n">
        <ns0:f>IF(AND(ISNUMBER(B9),ISNUMBER(C8)),B9+C8,NA())</ns0:f>
        <ns0:v>319450</ns0:v>
      </ns0:c>
      <ns0:c r="D9" s="11" t="n">
        <ns0:f>IF(AND(ISNUMBER(C9),ISNUMBER(D8)),C9+D8,NA())</ns0:f>
        <ns0:v>464072.5</ns0:v>
      </ns0:c>
      <ns0:c r="E9" s="11" t="n">
        <ns0:f>IF(AND(ISNUMBER(D9),ISNUMBER(E8)),D9+E8,NA())</ns0:f>
        <ns0:v>635891.125</ns0:v>
      </ns0:c>
      <ns0:c r="F9" s="11" t="n">
        <ns0:f>IF(AND(ISNUMBER(E9),ISNUMBER(F8)),E9+F8,NA())</ns0:f>
        <ns0:v>838262.18125</ns0:v>
      </ns0:c>
    </ns0:row>
    <ns0:row r="10" ht="26" customHeight="1">
      <ns0:c r="A10" s="1" t="n"/>
      <ns0:c r="B10" s="1" t="n"/>
      <ns0:c r="C10" s="1" t="n"/>
      <ns0:c r="D10" s="1" t="n"/>
      <ns0:c r="E10" s="1" t="n"/>
      <ns0:c r="F10" s="1" t="n"/>
    </ns0:row>
    <ns0:row r="11" ht="26" customHeight="1">
      <ns0:c r="A11" s="13" t="inlineStr">
        <ns0:is>
          <ns0:t>Revenue check</ns0:t>
        </ns0:is>
      </ns0:c>
      <ns0:c r="B11" s="13" t="str">
        <ns0:f>IF(AND(ISNUMBER(B3),ISNUMBER(B4),ISNUMBER(B5)),IF(ROUND(B3-B4-B5,2)=0,"OK","CHECK"),"CHECK")</ns0:f>
        <ns0:v>OK</ns0:v>
      </ns0:c>
      <ns0:c r="C11" s="13" t="str">
        <ns0:f>IF(AND(ISNUMBER(C3),ISNUMBER(C4),ISNUMBER(C5)),IF(ROUND(C3-C4-C5,2)=0,"OK","CHECK"),"CHECK")</ns0:f>
        <ns0:v>OK</ns0:v>
      </ns0:c>
      <ns0:c r="D11" s="13" t="str">
        <ns0:f>IF(AND(ISNUMBER(D3),ISNUMBER(D4),ISNUMBER(D5)),IF(ROUND(D3-D4-D5,2)=0,"OK","CHECK"),"CHECK")</ns0:f>
        <ns0:v>OK</ns0:v>
      </ns0:c>
      <ns0:c r="E11" s="13" t="str">
        <ns0:f>IF(AND(ISNUMBER(E3),ISNUMBER(E4),ISNUMBER(E5)),IF(ROUND(E3-E4-E5,2)=0,"OK","CHECK"),"CHECK")</ns0:f>
        <ns0:v>OK</ns0:v>
      </ns0:c>
      <ns0:c r="F11" s="13" t="str">
        <ns0:f>IF(AND(ISNUMBER(F3),ISNUMBER(F4),ISNUMBER(F5)),IF(ROUND(F3-F4-F5,2)=0,"OK","CHECK"),"CHECK")</ns0:f>
        <ns0:v>OK</ns0:v>
      </ns0:c>
    </ns0:row>
    <ns0:row r="12" ht="26" customHeight="1">
      <ns0:c r="A12" s="13" t="inlineStr">
        <ns0:is>
          <ns0:t>EBITDA check</ns0:t>
        </ns0:is>
      </ns0:c>
      <ns0:c r="B12" s="13" t="str">
        <ns0:f>IF(AND(ISNUMBER(B5),ISNUMBER(B6),ISNUMBER(B7)),IF(ROUND(B7-(B5-B6),2)=0,"OK","CHECK"),"CHECK")</ns0:f>
        <ns0:v>OK</ns0:v>
      </ns0:c>
      <ns0:c r="C12" s="13" t="str">
        <ns0:f>IF(AND(ISNUMBER(C5),ISNUMBER(C6),ISNUMBER(C7)),IF(ROUND(C7-(C5-C6),2)=0,"OK","CHECK"),"CHECK")</ns0:f>
        <ns0:v>OK</ns0:v>
      </ns0:c>
      <ns0:c r="D12" s="13" t="str">
        <ns0:f>IF(AND(ISNUMBER(D5),ISNUMBER(D6),ISNUMBER(D7)),IF(ROUND(D7-(D5-D6),2)=0,"OK","CHECK"),"CHECK")</ns0:f>
        <ns0:v>OK</ns0:v>
      </ns0:c>
      <ns0:c r="E12" s="13" t="str">
        <ns0:f>IF(AND(ISNUMBER(E5),ISNUMBER(E6),ISNUMBER(E7)),IF(ROUND(E7-(E5-E6),2)=0,"OK","CHECK"),"CHECK")</ns0:f>
        <ns0:v>OK</ns0:v>
      </ns0:c>
      <ns0:c r="F12" s="13" t="str">
        <ns0:f>IF(AND(ISNUMBER(F5),ISNUMBER(F6),ISNUMBER(F7)),IF(ROUND(F7-(F5-F6),2)=0,"OK","CHECK"),"CHECK")</ns0:f>
        <ns0:v>OK</ns0:v>
      </ns0:c>
    </ns0:row>
    <ns0:row r="13" ht="26" customHeight="1">
      <ns0:c r="A13" s="13" t="inlineStr">
        <ns0:is>
          <ns0:t>Cash check</ns0:t>
        </ns0:is>
      </ns0:c>
      <ns0:c r="B13" s="14" t="str">
        <ns0:f>IF(AND(ISNUMBER(Assumptions!$B$6),ISNUMBER(B8),ISNUMBER(B9)),IF(ROUND(B9-(Assumptions!$B$6+B8),2)=0,"OK","CHECK"),"CHECK")</ns0:f>
        <ns0:v>OK</ns0:v>
      </ns0:c>
      <ns0:c r="C13" s="13" t="str">
        <ns0:f>IF(AND(ISNUMBER(B9),ISNUMBER(C8),ISNUMBER(C9)),IF(ROUND(C9-(B9+C8),2)=0,"OK","CHECK"),"CHECK")</ns0:f>
        <ns0:v>OK</ns0:v>
      </ns0:c>
      <ns0:c r="D13" s="13" t="str">
        <ns0:f>IF(AND(ISNUMBER(C9),ISNUMBER(D8),ISNUMBER(D9)),IF(ROUND(D9-(C9+D8),2)=0,"OK","CHECK"),"CHECK")</ns0:f>
        <ns0:v>OK</ns0:v>
      </ns0:c>
      <ns0:c r="E13" s="13" t="str">
        <ns0:f>IF(AND(ISNUMBER(D9),ISNUMBER(E8),ISNUMBER(E9)),IF(ROUND(E9-(D9+E8),2)=0,"OK","CHECK"),"CHECK")</ns0:f>
        <ns0:v>OK</ns0:v>
      </ns0:c>
      <ns0:c r="F13" s="13" t="str">
        <ns0:f>IF(AND(ISNUMBER(E9),ISNUMBER(F8),ISNUMBER(F9)),IF(ROUND(F9-(E9+F8),2)=0,"OK","CHECK"),"CHECK")</ns0:f>
        <ns0:v>OK</ns0:v>
      </ns0:c>
    </ns0:row>
    <ns0:row r="16" ht="36" customHeight="1">
      <ns0:c r="A16" s="15" t="inlineStr">
        <ns0:is>
          <ns0:t>Simplified cash: EBITDA = net cash change; excluded cash items are listed on Assumptions.</ns0:t>
        </ns0:is>
      </ns0:c>
    </ns0:row>
  </ns0:sheetData>
  <ns0:mergeCells count="1">
    <ns0:mergeCell ref="A16:F16"/>
  </ns0:mergeCells>
  <ns0:conditionalFormatting sqref="B11:F13">
    <ns0:cfRule type="cellIs" priority="1" operator="equal" dxfId="0">
      <ns0:formula>"CHECK"</ns0:formula>
    </ns0:cfRule>
  </ns0:conditionalFormatting>
  <ns0:pageMargins left="0.75" right="0.75" top="1" bottom="1" header="0.5" footer="0.5"/>
  <ns0:pageSetup orientation="landscape" paperSize="9" fitToHeight="1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2026-10-12T13:41:26Z</dcterms:created>
  <dcterms:modified xmlns:dcterms="http://purl.org/dc/terms/" xmlns:xsi="http://www.w3.org/2001/XMLSchema-instance" xsi:type="dcterms:W3CDTF">2026-10-12T13:41:26Z</dcterms:modified>
</cp:coreProperties>
</file>